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386611f165262d6/MP Investit/Articoli/2022.06 Risk Parity/"/>
    </mc:Choice>
  </mc:AlternateContent>
  <xr:revisionPtr revIDLastSave="2298" documentId="8_{4B3BBAE6-A660-4B3F-8D81-DB14C27A21DA}" xr6:coauthVersionLast="47" xr6:coauthVersionMax="47" xr10:uidLastSave="{AA9D73A1-4E7E-4A25-941F-272BA919F493}"/>
  <bookViews>
    <workbookView xWindow="-108" yWindow="-108" windowWidth="23256" windowHeight="12720" xr2:uid="{00000000-000D-0000-FFFF-FFFF00000000}"/>
  </bookViews>
  <sheets>
    <sheet name="Risk Parity" sheetId="36" r:id="rId1"/>
  </sheets>
  <definedNames>
    <definedName name="solver_adj" localSheetId="0" hidden="1">'Risk Parity'!$E$8:$H$8</definedName>
    <definedName name="solver_cvg" localSheetId="0" hidden="1">0.001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'Risk Parity'!$E$8:$H$8</definedName>
    <definedName name="solver_lhs2" localSheetId="0" hidden="1">'Risk Parity'!$I$8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'Risk Parity'!$I$15</definedName>
    <definedName name="solver_pre" localSheetId="0" hidden="1">0.0001</definedName>
    <definedName name="solver_rbv" localSheetId="0" hidden="1">2</definedName>
    <definedName name="solver_rel1" localSheetId="0" hidden="1">3</definedName>
    <definedName name="solver_rel2" localSheetId="0" hidden="1">2</definedName>
    <definedName name="solver_rhs1" localSheetId="0" hidden="1">0</definedName>
    <definedName name="solver_rhs2" localSheetId="0" hidden="1">1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3" i="36" l="1"/>
  <c r="B11" i="36"/>
  <c r="G11" i="36" s="1"/>
  <c r="C13" i="36"/>
  <c r="C12" i="36"/>
  <c r="C11" i="36"/>
  <c r="G6" i="36"/>
  <c r="F6" i="36"/>
  <c r="F5" i="36"/>
  <c r="E6" i="36"/>
  <c r="E5" i="36"/>
  <c r="E4" i="36"/>
  <c r="H10" i="36"/>
  <c r="D5" i="36"/>
  <c r="D13" i="36" s="1"/>
  <c r="D3" i="36"/>
  <c r="D11" i="36" s="1"/>
  <c r="C14" i="36"/>
  <c r="E10" i="36"/>
  <c r="F10" i="36"/>
  <c r="D4" i="36"/>
  <c r="D12" i="36" s="1"/>
  <c r="D6" i="36"/>
  <c r="I8" i="36"/>
  <c r="G10" i="36"/>
  <c r="B12" i="36"/>
  <c r="H12" i="36" s="1"/>
  <c r="B14" i="36"/>
  <c r="E14" i="36" s="1"/>
  <c r="D14" i="36"/>
  <c r="E13" i="36" l="1"/>
  <c r="F14" i="36"/>
  <c r="G14" i="36"/>
  <c r="F12" i="36"/>
  <c r="E12" i="36"/>
  <c r="G12" i="36"/>
  <c r="F13" i="36"/>
  <c r="E11" i="36"/>
  <c r="H14" i="36"/>
  <c r="F11" i="36"/>
  <c r="H13" i="36"/>
  <c r="G13" i="36"/>
  <c r="H11" i="36"/>
  <c r="H15" i="36" l="1"/>
  <c r="I14" i="36" l="1"/>
  <c r="I11" i="36"/>
  <c r="I12" i="36"/>
  <c r="I13" i="36"/>
  <c r="I15" i="36" l="1"/>
</calcChain>
</file>

<file path=xl/sharedStrings.xml><?xml version="1.0" encoding="utf-8"?>
<sst xmlns="http://schemas.openxmlformats.org/spreadsheetml/2006/main" count="8" uniqueCount="8">
  <si>
    <t>ETF</t>
  </si>
  <si>
    <t>weight</t>
  </si>
  <si>
    <t>Risk</t>
  </si>
  <si>
    <t>Portfolio volatility</t>
  </si>
  <si>
    <t>Bond 3Y</t>
  </si>
  <si>
    <t>Bond 10Y</t>
  </si>
  <si>
    <t>SXXR</t>
  </si>
  <si>
    <t>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</si>
</sst>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10" fontId="0" fillId="0" borderId="0" xfId="1" applyNumberFormat="1" applyFont="1"/>
    <xf numFmtId="2" fontId="0" fillId="0" borderId="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1" fontId="0" fillId="0" borderId="0" xfId="0" applyNumberFormat="1"/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10" fontId="0" fillId="0" borderId="0" xfId="1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9" fontId="3" fillId="0" borderId="12" xfId="1" applyFont="1" applyBorder="1" applyAlignment="1">
      <alignment horizontal="center"/>
    </xf>
    <xf numFmtId="9" fontId="3" fillId="0" borderId="13" xfId="1" applyFont="1" applyBorder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6" xfId="0" applyBorder="1" applyAlignment="1">
      <alignment horizontal="center"/>
    </xf>
    <xf numFmtId="11" fontId="0" fillId="0" borderId="0" xfId="0" applyNumberFormat="1" applyAlignment="1">
      <alignment horizontal="center"/>
    </xf>
    <xf numFmtId="0" fontId="3" fillId="0" borderId="15" xfId="0" applyFont="1" applyBorder="1"/>
    <xf numFmtId="0" fontId="3" fillId="0" borderId="12" xfId="0" applyFont="1" applyBorder="1" applyAlignment="1">
      <alignment horizontal="right"/>
    </xf>
    <xf numFmtId="10" fontId="3" fillId="0" borderId="13" xfId="1" applyNumberFormat="1" applyFont="1" applyBorder="1"/>
    <xf numFmtId="10" fontId="1" fillId="0" borderId="9" xfId="1" applyNumberFormat="1" applyFont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3" fillId="2" borderId="13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0" fontId="3" fillId="0" borderId="14" xfId="1" applyNumberFormat="1" applyFont="1" applyBorder="1" applyAlignment="1">
      <alignment horizontal="center"/>
    </xf>
    <xf numFmtId="10" fontId="3" fillId="0" borderId="11" xfId="1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</cellXfs>
  <cellStyles count="3">
    <cellStyle name="Normale" xfId="0" builtinId="0"/>
    <cellStyle name="Normale 2" xfId="2" xr:uid="{00000000-0005-0000-0000-000001000000}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/>
              <a:t>Allocazione del Rischio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C8E-4F23-8689-9ED2E4E6F9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C8E-4F23-8689-9ED2E4E6F9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C8E-4F23-8689-9ED2E4E6F9B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C8E-4F23-8689-9ED2E4E6F9B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C8E-4F23-8689-9ED2E4E6F9B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C8E-4F23-8689-9ED2E4E6F9B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1C8E-4F23-8689-9ED2E4E6F9B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1C8E-4F23-8689-9ED2E4E6F9B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'Risk Parity'!$E$2:$H$2</c:f>
              <c:strCache>
                <c:ptCount val="4"/>
                <c:pt idx="0">
                  <c:v>Bond 3Y</c:v>
                </c:pt>
                <c:pt idx="1">
                  <c:v>Bond 10Y</c:v>
                </c:pt>
                <c:pt idx="2">
                  <c:v>SXXR</c:v>
                </c:pt>
                <c:pt idx="3">
                  <c:v>Gold</c:v>
                </c:pt>
              </c:strCache>
            </c:strRef>
          </c:cat>
          <c:val>
            <c:numRef>
              <c:f>'Risk Parity'!$I$11:$I$14</c:f>
              <c:numCache>
                <c:formatCode>0.00%</c:formatCode>
                <c:ptCount val="4"/>
                <c:pt idx="0">
                  <c:v>5.649271978022923E-3</c:v>
                </c:pt>
                <c:pt idx="1">
                  <c:v>5.649272199060305E-3</c:v>
                </c:pt>
                <c:pt idx="2">
                  <c:v>5.6492748569824365E-3</c:v>
                </c:pt>
                <c:pt idx="3">
                  <c:v>5.6492726480751685E-3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C8E-4F23-8689-9ED2E4E6F9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/>
              <a:t>Allocazione del capitale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983-4D77-ABC0-98A644F0B0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983-4D77-ABC0-98A644F0B0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983-4D77-ABC0-98A644F0B0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983-4D77-ABC0-98A644F0B09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983-4D77-ABC0-98A644F0B09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983-4D77-ABC0-98A644F0B09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983-4D77-ABC0-98A644F0B09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983-4D77-ABC0-98A644F0B0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'Risk Parity'!$E$2:$H$2</c:f>
              <c:strCache>
                <c:ptCount val="4"/>
                <c:pt idx="0">
                  <c:v>Bond 3Y</c:v>
                </c:pt>
                <c:pt idx="1">
                  <c:v>Bond 10Y</c:v>
                </c:pt>
                <c:pt idx="2">
                  <c:v>SXXR</c:v>
                </c:pt>
                <c:pt idx="3">
                  <c:v>Gold</c:v>
                </c:pt>
              </c:strCache>
            </c:strRef>
          </c:cat>
          <c:val>
            <c:numRef>
              <c:f>'Risk Parity'!$E$8:$H$8</c:f>
              <c:numCache>
                <c:formatCode>0%</c:formatCode>
                <c:ptCount val="4"/>
                <c:pt idx="0">
                  <c:v>0.65946600264744659</c:v>
                </c:pt>
                <c:pt idx="1">
                  <c:v>0.21898560108714069</c:v>
                </c:pt>
                <c:pt idx="2">
                  <c:v>6.4880065342319077E-2</c:v>
                </c:pt>
                <c:pt idx="3">
                  <c:v>5.6668330923093702E-2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983-4D77-ABC0-98A644F0B09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15</xdr:col>
      <xdr:colOff>0</xdr:colOff>
      <xdr:row>13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14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601980</xdr:colOff>
      <xdr:row>0</xdr:row>
      <xdr:rowOff>129540</xdr:rowOff>
    </xdr:from>
    <xdr:to>
      <xdr:col>8</xdr:col>
      <xdr:colOff>121920</xdr:colOff>
      <xdr:row>6</xdr:row>
      <xdr:rowOff>60960</xdr:rowOff>
    </xdr:to>
    <xdr:sp macro="" textlink="">
      <xdr:nvSpPr>
        <xdr:cNvPr id="2" name="Rettangolo con angoli arrotondati 1">
          <a:extLst>
            <a:ext uri="{FF2B5EF4-FFF2-40B4-BE49-F238E27FC236}">
              <a16:creationId xmlns:a16="http://schemas.microsoft.com/office/drawing/2014/main" id="{4823A106-455C-7D76-43F9-08E7CE99F0C0}"/>
            </a:ext>
          </a:extLst>
        </xdr:cNvPr>
        <xdr:cNvSpPr/>
      </xdr:nvSpPr>
      <xdr:spPr>
        <a:xfrm>
          <a:off x="1821180" y="129540"/>
          <a:ext cx="3177540" cy="1028700"/>
        </a:xfrm>
        <a:prstGeom prst="roundRect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oneCellAnchor>
    <xdr:from>
      <xdr:col>1</xdr:col>
      <xdr:colOff>381000</xdr:colOff>
      <xdr:row>0</xdr:row>
      <xdr:rowOff>121920</xdr:rowOff>
    </xdr:from>
    <xdr:ext cx="908839" cy="436786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64B89847-8C88-CB6C-E728-FBFE9D8A50D9}"/>
            </a:ext>
          </a:extLst>
        </xdr:cNvPr>
        <xdr:cNvSpPr txBox="1"/>
      </xdr:nvSpPr>
      <xdr:spPr>
        <a:xfrm>
          <a:off x="990600" y="121920"/>
          <a:ext cx="908839" cy="43678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/>
            <a:t>Tabella</a:t>
          </a:r>
          <a:r>
            <a:rPr lang="it-IT" sz="1100" baseline="0"/>
            <a:t> delle</a:t>
          </a:r>
        </a:p>
        <a:p>
          <a:r>
            <a:rPr lang="it-IT" sz="1100" baseline="0"/>
            <a:t>correlazioni</a:t>
          </a:r>
          <a:endParaRPr lang="it-IT" sz="1100"/>
        </a:p>
      </xdr:txBody>
    </xdr:sp>
    <xdr:clientData/>
  </xdr:oneCellAnchor>
  <xdr:twoCellAnchor>
    <xdr:from>
      <xdr:col>7</xdr:col>
      <xdr:colOff>586740</xdr:colOff>
      <xdr:row>9</xdr:row>
      <xdr:rowOff>152400</xdr:rowOff>
    </xdr:from>
    <xdr:to>
      <xdr:col>9</xdr:col>
      <xdr:colOff>38100</xdr:colOff>
      <xdr:row>14</xdr:row>
      <xdr:rowOff>15240</xdr:rowOff>
    </xdr:to>
    <xdr:sp macro="" textlink="">
      <xdr:nvSpPr>
        <xdr:cNvPr id="9" name="Rettangolo con angoli arrotondati 8">
          <a:extLst>
            <a:ext uri="{FF2B5EF4-FFF2-40B4-BE49-F238E27FC236}">
              <a16:creationId xmlns:a16="http://schemas.microsoft.com/office/drawing/2014/main" id="{2C44EB6B-AE3F-41F2-B2CF-8487C7C2D739}"/>
            </a:ext>
          </a:extLst>
        </xdr:cNvPr>
        <xdr:cNvSpPr/>
      </xdr:nvSpPr>
      <xdr:spPr>
        <a:xfrm>
          <a:off x="4853940" y="1798320"/>
          <a:ext cx="670560" cy="777240"/>
        </a:xfrm>
        <a:prstGeom prst="roundRect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oneCellAnchor>
    <xdr:from>
      <xdr:col>6</xdr:col>
      <xdr:colOff>472440</xdr:colOff>
      <xdr:row>16</xdr:row>
      <xdr:rowOff>0</xdr:rowOff>
    </xdr:from>
    <xdr:ext cx="1341120" cy="436786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E0F85901-B41F-43BF-BD05-28344F3B028A}"/>
            </a:ext>
          </a:extLst>
        </xdr:cNvPr>
        <xdr:cNvSpPr txBox="1"/>
      </xdr:nvSpPr>
      <xdr:spPr>
        <a:xfrm>
          <a:off x="4130040" y="2926080"/>
          <a:ext cx="1341120" cy="43678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/>
            <a:t>contributi marginali al rischio</a:t>
          </a:r>
        </a:p>
      </xdr:txBody>
    </xdr:sp>
    <xdr:clientData/>
  </xdr:oneCellAnchor>
  <xdr:twoCellAnchor>
    <xdr:from>
      <xdr:col>7</xdr:col>
      <xdr:colOff>533400</xdr:colOff>
      <xdr:row>14</xdr:row>
      <xdr:rowOff>15240</xdr:rowOff>
    </xdr:from>
    <xdr:to>
      <xdr:col>8</xdr:col>
      <xdr:colOff>312420</xdr:colOff>
      <xdr:row>16</xdr:row>
      <xdr:rowOff>0</xdr:rowOff>
    </xdr:to>
    <xdr:cxnSp macro="">
      <xdr:nvCxnSpPr>
        <xdr:cNvPr id="12" name="Connettore 2 11">
          <a:extLst>
            <a:ext uri="{FF2B5EF4-FFF2-40B4-BE49-F238E27FC236}">
              <a16:creationId xmlns:a16="http://schemas.microsoft.com/office/drawing/2014/main" id="{A4799034-25FB-9600-ACE4-6FB9C23A2D02}"/>
            </a:ext>
          </a:extLst>
        </xdr:cNvPr>
        <xdr:cNvCxnSpPr>
          <a:stCxn id="9" idx="2"/>
          <a:endCxn id="10" idx="0"/>
        </xdr:cNvCxnSpPr>
      </xdr:nvCxnSpPr>
      <xdr:spPr>
        <a:xfrm flipH="1">
          <a:off x="4800600" y="2575560"/>
          <a:ext cx="388620" cy="3505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21BF2-0B5E-45C5-A5DD-D88D7E703F0B}">
  <sheetPr codeName="Foglio5"/>
  <dimension ref="B2:M22"/>
  <sheetViews>
    <sheetView tabSelected="1" workbookViewId="0">
      <selection activeCell="E8" sqref="E8"/>
    </sheetView>
  </sheetViews>
  <sheetFormatPr defaultRowHeight="14.4" x14ac:dyDescent="0.3"/>
  <cols>
    <col min="10" max="10" width="4.44140625" customWidth="1"/>
  </cols>
  <sheetData>
    <row r="2" spans="2:13" x14ac:dyDescent="0.3">
      <c r="E2" s="29" t="s">
        <v>4</v>
      </c>
      <c r="F2" s="30" t="s">
        <v>5</v>
      </c>
      <c r="G2" s="31" t="s">
        <v>6</v>
      </c>
      <c r="H2" s="32" t="s">
        <v>7</v>
      </c>
      <c r="J2" s="7"/>
    </row>
    <row r="3" spans="2:13" x14ac:dyDescent="0.3">
      <c r="D3" s="33" t="str">
        <f>E2</f>
        <v>Bond 3Y</v>
      </c>
      <c r="E3" s="2">
        <v>1</v>
      </c>
      <c r="F3" s="42">
        <v>0.4331352217843506</v>
      </c>
      <c r="G3" s="42">
        <v>8.7781613624581135E-3</v>
      </c>
      <c r="H3" s="43">
        <v>5.6381854426557035E-2</v>
      </c>
      <c r="J3" s="7"/>
    </row>
    <row r="4" spans="2:13" x14ac:dyDescent="0.3">
      <c r="D4" s="34" t="str">
        <f>F2</f>
        <v>Bond 10Y</v>
      </c>
      <c r="E4" s="3">
        <f>F3</f>
        <v>0.4331352217843506</v>
      </c>
      <c r="F4" s="19">
        <v>1</v>
      </c>
      <c r="G4" s="44">
        <v>-0.24263415008423347</v>
      </c>
      <c r="H4" s="45">
        <v>9.904644804566208E-2</v>
      </c>
      <c r="J4" s="7"/>
    </row>
    <row r="5" spans="2:13" x14ac:dyDescent="0.3">
      <c r="D5" s="34" t="str">
        <f>G2</f>
        <v>SXXR</v>
      </c>
      <c r="E5" s="3">
        <f>G3</f>
        <v>8.7781613624581135E-3</v>
      </c>
      <c r="F5" s="19">
        <f>G4</f>
        <v>-0.24263415008423347</v>
      </c>
      <c r="G5" s="19">
        <v>1</v>
      </c>
      <c r="H5" s="45">
        <v>5.4459644388418363E-3</v>
      </c>
      <c r="J5" s="7"/>
    </row>
    <row r="6" spans="2:13" x14ac:dyDescent="0.3">
      <c r="D6" s="35" t="str">
        <f>H2</f>
        <v>Gold</v>
      </c>
      <c r="E6" s="4">
        <f>H3</f>
        <v>5.6381854426557035E-2</v>
      </c>
      <c r="F6" s="5">
        <f>H4</f>
        <v>9.904644804566208E-2</v>
      </c>
      <c r="G6" s="5">
        <f>H5</f>
        <v>5.4459644388418363E-3</v>
      </c>
      <c r="H6" s="6">
        <v>1</v>
      </c>
      <c r="J6" s="1"/>
    </row>
    <row r="7" spans="2:13" x14ac:dyDescent="0.3">
      <c r="J7" s="7"/>
    </row>
    <row r="8" spans="2:13" x14ac:dyDescent="0.3">
      <c r="B8" s="8" t="s">
        <v>1</v>
      </c>
      <c r="C8" s="9"/>
      <c r="D8" s="9"/>
      <c r="E8" s="20">
        <v>0.65946600264744659</v>
      </c>
      <c r="F8" s="20">
        <v>0.21898560108714069</v>
      </c>
      <c r="G8" s="20">
        <v>6.4880065342319077E-2</v>
      </c>
      <c r="H8" s="21">
        <v>5.6668330923093702E-2</v>
      </c>
      <c r="I8" s="22">
        <f>SUM(E8:H8)</f>
        <v>1</v>
      </c>
    </row>
    <row r="9" spans="2:13" x14ac:dyDescent="0.3">
      <c r="B9" s="10"/>
      <c r="C9" s="11" t="s">
        <v>2</v>
      </c>
      <c r="D9" s="12"/>
      <c r="E9" s="46">
        <v>1.3635152977682068E-2</v>
      </c>
      <c r="F9" s="46">
        <v>4.7457373528934074E-2</v>
      </c>
      <c r="G9" s="46">
        <v>0.19349521264745309</v>
      </c>
      <c r="H9" s="46">
        <v>0.18572373666960043</v>
      </c>
    </row>
    <row r="10" spans="2:13" x14ac:dyDescent="0.3">
      <c r="B10" s="10"/>
      <c r="C10" s="10"/>
      <c r="D10" s="36" t="s">
        <v>0</v>
      </c>
      <c r="E10" s="30" t="str">
        <f>E2</f>
        <v>Bond 3Y</v>
      </c>
      <c r="F10" s="30" t="str">
        <f t="shared" ref="F10:H10" si="0">F2</f>
        <v>Bond 10Y</v>
      </c>
      <c r="G10" s="30" t="str">
        <f t="shared" si="0"/>
        <v>SXXR</v>
      </c>
      <c r="H10" s="37" t="str">
        <f t="shared" si="0"/>
        <v>Gold</v>
      </c>
      <c r="I10" s="23"/>
    </row>
    <row r="11" spans="2:13" x14ac:dyDescent="0.3">
      <c r="B11" s="38">
        <f>E8</f>
        <v>0.65946600264744659</v>
      </c>
      <c r="C11" s="13">
        <f>E9</f>
        <v>1.3635152977682068E-2</v>
      </c>
      <c r="D11" s="34" t="str">
        <f>D3</f>
        <v>Bond 3Y</v>
      </c>
      <c r="E11" s="24">
        <f t="shared" ref="E11:H14" si="1">E$8*$B11*E3*E$9*$C11</f>
        <v>8.0854622223364028E-5</v>
      </c>
      <c r="F11" s="24">
        <f t="shared" si="1"/>
        <v>4.0475776217980877E-5</v>
      </c>
      <c r="G11" s="24">
        <f t="shared" si="1"/>
        <v>9.9091747891540904E-7</v>
      </c>
      <c r="H11" s="14">
        <f t="shared" si="1"/>
        <v>5.3358009044727406E-6</v>
      </c>
      <c r="I11" s="40">
        <f>SUM(E11:H11)/H$15</f>
        <v>5.649271978022923E-3</v>
      </c>
      <c r="L11" s="1"/>
      <c r="M11" s="1"/>
    </row>
    <row r="12" spans="2:13" x14ac:dyDescent="0.3">
      <c r="B12" s="38">
        <f>F8</f>
        <v>0.21898560108714069</v>
      </c>
      <c r="C12" s="13">
        <f>F9</f>
        <v>4.7457373528934074E-2</v>
      </c>
      <c r="D12" s="34" t="str">
        <f t="shared" ref="D12:D14" si="2">D4</f>
        <v>Bond 10Y</v>
      </c>
      <c r="E12" s="24">
        <f t="shared" si="1"/>
        <v>4.047577621798087E-5</v>
      </c>
      <c r="F12" s="24">
        <f t="shared" si="1"/>
        <v>1.0800367106793188E-4</v>
      </c>
      <c r="G12" s="24">
        <f t="shared" si="1"/>
        <v>-3.1655755895556151E-5</v>
      </c>
      <c r="H12" s="14">
        <f t="shared" si="1"/>
        <v>1.0833430429178441E-5</v>
      </c>
      <c r="I12" s="40">
        <f>SUM(E12:H12)/H$15</f>
        <v>5.649272199060305E-3</v>
      </c>
      <c r="L12" s="1"/>
      <c r="M12" s="1"/>
    </row>
    <row r="13" spans="2:13" x14ac:dyDescent="0.3">
      <c r="B13" s="38">
        <f>G8</f>
        <v>6.4880065342319077E-2</v>
      </c>
      <c r="C13" s="13">
        <f>G9</f>
        <v>0.19349521264745309</v>
      </c>
      <c r="D13" s="34" t="str">
        <f t="shared" si="2"/>
        <v>SXXR</v>
      </c>
      <c r="E13" s="24">
        <f t="shared" si="1"/>
        <v>9.9091747891540904E-7</v>
      </c>
      <c r="F13" s="24">
        <f t="shared" si="1"/>
        <v>-3.1655755895556144E-5</v>
      </c>
      <c r="G13" s="24">
        <f t="shared" si="1"/>
        <v>1.576024650604588E-4</v>
      </c>
      <c r="H13" s="14">
        <f t="shared" si="1"/>
        <v>7.1955523702707763E-7</v>
      </c>
      <c r="I13" s="40">
        <f>SUM(E13:H13)/H$15</f>
        <v>5.6492748569824365E-3</v>
      </c>
      <c r="L13" s="1"/>
      <c r="M13" s="1"/>
    </row>
    <row r="14" spans="2:13" x14ac:dyDescent="0.3">
      <c r="B14" s="39">
        <f>H8</f>
        <v>5.6668330923093702E-2</v>
      </c>
      <c r="C14" s="15">
        <f>H9</f>
        <v>0.18572373666960043</v>
      </c>
      <c r="D14" s="35" t="str">
        <f t="shared" si="2"/>
        <v>Gold</v>
      </c>
      <c r="E14" s="16">
        <f t="shared" si="1"/>
        <v>5.3358009044727406E-6</v>
      </c>
      <c r="F14" s="16">
        <f t="shared" si="1"/>
        <v>1.0833430429178439E-5</v>
      </c>
      <c r="G14" s="16">
        <f t="shared" si="1"/>
        <v>7.1955523702707763E-7</v>
      </c>
      <c r="H14" s="17">
        <f t="shared" si="1"/>
        <v>1.1076834539528683E-4</v>
      </c>
      <c r="I14" s="41">
        <f>SUM(E14:H14)/H$15</f>
        <v>5.6492726480751685E-3</v>
      </c>
      <c r="L14" s="1"/>
      <c r="M14" s="1"/>
    </row>
    <row r="15" spans="2:13" x14ac:dyDescent="0.3">
      <c r="F15" s="25"/>
      <c r="G15" s="26" t="s">
        <v>3</v>
      </c>
      <c r="H15" s="27">
        <f>SQRT(SUM(E11:H14))</f>
        <v>2.259709168214083E-2</v>
      </c>
      <c r="I15" s="28">
        <f>MAX(I11:I14)-MIN(I11:I14)</f>
        <v>2.8789595134942614E-9</v>
      </c>
      <c r="L15" s="18"/>
    </row>
    <row r="17" spans="10:10" x14ac:dyDescent="0.3">
      <c r="J17" s="1"/>
    </row>
    <row r="18" spans="10:10" x14ac:dyDescent="0.3">
      <c r="J18" s="1"/>
    </row>
    <row r="19" spans="10:10" x14ac:dyDescent="0.3">
      <c r="J19" s="1"/>
    </row>
    <row r="20" spans="10:10" x14ac:dyDescent="0.3">
      <c r="J20" s="1"/>
    </row>
    <row r="21" spans="10:10" x14ac:dyDescent="0.3">
      <c r="J21" s="1"/>
    </row>
    <row r="22" spans="10:10" x14ac:dyDescent="0.3">
      <c r="J22" s="1"/>
    </row>
  </sheetData>
  <pageMargins left="0.7" right="0.7" top="0.75" bottom="0.75" header="0.3" footer="0.3"/>
  <pageSetup paperSize="9" orientation="portrait" r:id="rId1"/>
  <headerFooter>
    <oddFooter>&amp;C&amp;1#&amp;"Calibri"&amp;10&amp;K000000Company General Use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Risk Parity</vt:lpstr>
    </vt:vector>
  </TitlesOfParts>
  <Company>AgustaWestland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Papi Maurizio</dc:creator>
  <cp:lastModifiedBy>Maurizio Papi</cp:lastModifiedBy>
  <cp:lastPrinted>2019-10-29T17:04:22Z</cp:lastPrinted>
  <dcterms:created xsi:type="dcterms:W3CDTF">2019-09-23T14:06:22Z</dcterms:created>
  <dcterms:modified xsi:type="dcterms:W3CDTF">2022-06-13T09:29:13Z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b32904-7b88-4fbd-853e-1545dcc6f0e3_Enabled">
    <vt:lpwstr>True</vt:lpwstr>
  </property>
  <property fmtid="{D5CDD505-2E9C-101B-9397-08002B2CF9AE}" pid="3" name="MSIP_Label_05b32904-7b88-4fbd-853e-1545dcc6f0e3_SiteId">
    <vt:lpwstr>31ae1cef-2393-4eb1-8962-4e4bbfccd663</vt:lpwstr>
  </property>
  <property fmtid="{D5CDD505-2E9C-101B-9397-08002B2CF9AE}" pid="4" name="MSIP_Label_05b32904-7b88-4fbd-853e-1545dcc6f0e3_Owner">
    <vt:lpwstr>18658@agustawestland.local</vt:lpwstr>
  </property>
  <property fmtid="{D5CDD505-2E9C-101B-9397-08002B2CF9AE}" pid="5" name="MSIP_Label_05b32904-7b88-4fbd-853e-1545dcc6f0e3_SetDate">
    <vt:lpwstr>2019-09-23T14:20:29.5018225Z</vt:lpwstr>
  </property>
  <property fmtid="{D5CDD505-2E9C-101B-9397-08002B2CF9AE}" pid="6" name="MSIP_Label_05b32904-7b88-4fbd-853e-1545dcc6f0e3_Name">
    <vt:lpwstr>Company General Use</vt:lpwstr>
  </property>
  <property fmtid="{D5CDD505-2E9C-101B-9397-08002B2CF9AE}" pid="7" name="MSIP_Label_05b32904-7b88-4fbd-853e-1545dcc6f0e3_Application">
    <vt:lpwstr>Microsoft Azure Information Protection</vt:lpwstr>
  </property>
  <property fmtid="{D5CDD505-2E9C-101B-9397-08002B2CF9AE}" pid="8" name="MSIP_Label_05b32904-7b88-4fbd-853e-1545dcc6f0e3_Extended_MSFT_Method">
    <vt:lpwstr>Manual</vt:lpwstr>
  </property>
  <property fmtid="{D5CDD505-2E9C-101B-9397-08002B2CF9AE}" pid="9" name="MSIP_Label_3bb4f5e6-4689-4e32-8ee0-7c59def9675b_Enabled">
    <vt:lpwstr>True</vt:lpwstr>
  </property>
  <property fmtid="{D5CDD505-2E9C-101B-9397-08002B2CF9AE}" pid="10" name="MSIP_Label_3bb4f5e6-4689-4e32-8ee0-7c59def9675b_SiteId">
    <vt:lpwstr>31ae1cef-2393-4eb1-8962-4e4bbfccd663</vt:lpwstr>
  </property>
  <property fmtid="{D5CDD505-2E9C-101B-9397-08002B2CF9AE}" pid="11" name="MSIP_Label_3bb4f5e6-4689-4e32-8ee0-7c59def9675b_Owner">
    <vt:lpwstr>18658@agustawestland.local</vt:lpwstr>
  </property>
  <property fmtid="{D5CDD505-2E9C-101B-9397-08002B2CF9AE}" pid="12" name="MSIP_Label_3bb4f5e6-4689-4e32-8ee0-7c59def9675b_SetDate">
    <vt:lpwstr>2019-09-23T14:20:29.5018225Z</vt:lpwstr>
  </property>
  <property fmtid="{D5CDD505-2E9C-101B-9397-08002B2CF9AE}" pid="13" name="MSIP_Label_3bb4f5e6-4689-4e32-8ee0-7c59def9675b_Name">
    <vt:lpwstr>Mark</vt:lpwstr>
  </property>
  <property fmtid="{D5CDD505-2E9C-101B-9397-08002B2CF9AE}" pid="14" name="MSIP_Label_3bb4f5e6-4689-4e32-8ee0-7c59def9675b_Application">
    <vt:lpwstr>Microsoft Azure Information Protection</vt:lpwstr>
  </property>
  <property fmtid="{D5CDD505-2E9C-101B-9397-08002B2CF9AE}" pid="15" name="MSIP_Label_3bb4f5e6-4689-4e32-8ee0-7c59def9675b_Parent">
    <vt:lpwstr>05b32904-7b88-4fbd-853e-1545dcc6f0e3</vt:lpwstr>
  </property>
  <property fmtid="{D5CDD505-2E9C-101B-9397-08002B2CF9AE}" pid="16" name="MSIP_Label_3bb4f5e6-4689-4e32-8ee0-7c59def9675b_Extended_MSFT_Method">
    <vt:lpwstr>Manual</vt:lpwstr>
  </property>
  <property fmtid="{D5CDD505-2E9C-101B-9397-08002B2CF9AE}" pid="17" name="Sensitivity">
    <vt:lpwstr>Company General Use Mark</vt:lpwstr>
  </property>
</Properties>
</file>